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60" windowHeight="8880"/>
  </bookViews>
  <sheets>
    <sheet name="Sheet1" sheetId="1" r:id="rId1"/>
    <sheet name="Sheet2" sheetId="2" r:id="rId2"/>
    <sheet name="Sheet3" sheetId="3" r:id="rId3"/>
  </sheets>
  <definedNames>
    <definedName name="_xlnm._FilterDatabase" localSheetId="0" hidden="1">Sheet1!$A$8</definedName>
  </definedNames>
  <calcPr calcId="162913" concurrentCalc="0"/>
  <fileRecoveryPr repairLoad="1"/>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alcChain.xml><?xml version="1.0" encoding="utf-8"?>
<calcChain xmlns="http://schemas.openxmlformats.org/spreadsheetml/2006/main">
  <c r="Y95" i="1"/>
  <c r="D95"/>
  <c r="Y94"/>
  <c r="Y93"/>
  <c r="Y92"/>
  <c r="Y91"/>
  <c r="Y90"/>
  <c r="Y89"/>
  <c r="Y88"/>
  <c r="Y87"/>
  <c r="Y86"/>
  <c r="Y85"/>
  <c r="Y84"/>
  <c r="Y83"/>
  <c r="Y33"/>
  <c r="Y17"/>
  <c r="Y18"/>
  <c r="Y19"/>
  <c r="Y20"/>
  <c r="Y21"/>
  <c r="Y22"/>
  <c r="Y23"/>
  <c r="Y24"/>
  <c r="Y25"/>
  <c r="Y26"/>
  <c r="Y27"/>
  <c r="Y16"/>
  <c r="B39"/>
  <c r="B37"/>
  <c r="N31"/>
  <c r="B33"/>
  <c r="B31"/>
  <c r="B29"/>
</calcChain>
</file>

<file path=xl/sharedStrings.xml><?xml version="1.0" encoding="utf-8"?>
<sst xmlns="http://schemas.openxmlformats.org/spreadsheetml/2006/main" count="112" uniqueCount="66">
  <si>
    <t>ENTRY #1</t>
  </si>
  <si>
    <t>Asset value of</t>
  </si>
  <si>
    <t>Beginning</t>
  </si>
  <si>
    <t>Investment value</t>
  </si>
  <si>
    <t>Stocks:</t>
  </si>
  <si>
    <t>Cash:</t>
  </si>
  <si>
    <t>Formulas:</t>
  </si>
  <si>
    <t>Asset value = # of shares * asset price</t>
  </si>
  <si>
    <t>Holding period return = (ending investment value - beginning investment value + income from investment)/(beginning investment value )</t>
  </si>
  <si>
    <t>Amazon.com, Inc.</t>
  </si>
  <si>
    <t># of shares/bonds</t>
  </si>
  <si>
    <t>Starbucks Corporation</t>
  </si>
  <si>
    <t>Ford Motor Company (F)</t>
  </si>
  <si>
    <t>Microsoft Corporation (MSFT)</t>
  </si>
  <si>
    <t>Brent Oil</t>
  </si>
  <si>
    <t>Discover Financial Services</t>
  </si>
  <si>
    <t>Merrill Lynch Capital Trust I</t>
  </si>
  <si>
    <t>Capital One Financial Corp.</t>
  </si>
  <si>
    <t>Gold</t>
  </si>
  <si>
    <t>Assets</t>
  </si>
  <si>
    <t>Crude Oil WTI</t>
  </si>
  <si>
    <t>Portfolio Value as of Entry #1: January 28th 2019</t>
  </si>
  <si>
    <t>Portfolio Value as of Entry #4</t>
  </si>
  <si>
    <t>Price per Share/Bond</t>
  </si>
  <si>
    <t>as at January 28th,2019</t>
  </si>
  <si>
    <t>January 28th, 2019</t>
  </si>
  <si>
    <t>Financial goal: Pay off  a Debt of $30,000 by 2024</t>
  </si>
  <si>
    <t># of shares/ bonds as at February 20th 2019</t>
  </si>
  <si>
    <t>Price per share/ bond</t>
  </si>
  <si>
    <t>No. of shares/bonds sold/bought</t>
  </si>
  <si>
    <t>Assets value of</t>
  </si>
  <si>
    <t>February 20th, 2019</t>
  </si>
  <si>
    <t>current</t>
  </si>
  <si>
    <t>I chose to buy the shares from Amazon and Microsoft corporation as my investment is long term and goes for a  span of five years</t>
  </si>
  <si>
    <t xml:space="preserve">Based on the forecasts, the stock price for Microsoft corporation is expected to  $238.34 as at 2024-02-20 </t>
  </si>
  <si>
    <t>ENTRY #2</t>
  </si>
  <si>
    <t>I chose to sell shares from Crude Oil WTI and Brent Oil due to  the market uncertanties as the price boosts depends on the developments</t>
  </si>
  <si>
    <t>over working relatos between U.S and China; with no news about this, the price can drift sideways.</t>
  </si>
  <si>
    <t>The stock price of Amazon.com Inc. is also projected to increase from the current $1,627.58 to$4,318.10 as 2024-02-20</t>
  </si>
  <si>
    <t>Thus, the stock value increase will be +165.31%</t>
  </si>
  <si>
    <t>Thus, the stock value increase will be +120.33%</t>
  </si>
  <si>
    <t>stocks from Discover Financial Services are only good for  a short term investment, less than 12 months</t>
  </si>
  <si>
    <t>The long term increase is projected to be +54.43%  which is less than the projected stock growth for the other assets</t>
  </si>
  <si>
    <t>Commodities:</t>
  </si>
  <si>
    <t xml:space="preserve">Holding period return as at February 20th 2019 = 684.25 + (100678.20-99993.95) / 99993.95 = 1% </t>
  </si>
  <si>
    <t>the portfolio thus performed below par as compared to the S&amp;P 500, which is at 10%</t>
  </si>
  <si>
    <t>ENTRY #3</t>
  </si>
  <si>
    <t xml:space="preserve">I chose to sell a few shares from several lossing stuck companies to offset the goal of my investment. Though, I decided to reinvest in Apple because it is one of the most assest that is raising </t>
  </si>
  <si>
    <t>Holding period return = (2798.36-2784.70)/2798.36</t>
  </si>
  <si>
    <t>Portfolio HPR as of Entry #2: February 20th 2019</t>
  </si>
  <si>
    <t>Portfolio HPR as of Entry #3</t>
  </si>
  <si>
    <t>S&amp;P500 HPR as of Entry #2 February 20th 2019</t>
  </si>
  <si>
    <t>S&amp;P500 HPR as of Entry #3 March 25th 2019</t>
  </si>
  <si>
    <t>Step 4</t>
  </si>
  <si>
    <r>
      <t xml:space="preserve">If I was to start the whole project again,my main focus would be to reduce the beta coefficieint,i.e.the measure of volatility of an individual stock as compared the entire market's unsystematic risk.(Focus on making sure the beta coefficient </t>
    </r>
    <r>
      <rPr>
        <sz val="12"/>
        <color theme="1"/>
        <rFont val="Calibri"/>
        <family val="2"/>
      </rPr>
      <t>ß</t>
    </r>
    <r>
      <rPr>
        <sz val="7.3"/>
        <color theme="1"/>
        <rFont val="Times New Roman"/>
        <family val="1"/>
      </rPr>
      <t>,</t>
    </r>
  </si>
  <si>
    <t>is not greater than  or equal to 1.00</t>
  </si>
  <si>
    <t>Upon getting the beta value for each individual stock either equal to or less than 1.00,I would calculate the weighted average of the entire portfolio which in turn gives me the portfolio's volatity and hence the risk involved.</t>
  </si>
  <si>
    <t>This ensure a low-risk investment at the entry levels.</t>
  </si>
  <si>
    <t>Afterwards I would increase the number of shares bought for Starbucks corporation and Ford motor company whilst reducing the number of shares bought for Amazon .com Inc. and Microsoft Corporation(MSFT).</t>
  </si>
  <si>
    <t xml:space="preserve">This is because the price of shares at the entry levels for Starbucks corporation and Ford motor company are cheaper as compared to the shares of Amazon.com Inc. and Microsoft Corporation(MSFT). </t>
  </si>
  <si>
    <t>This will ensure that my new portfolio is a low-risk ,high-reward investment.</t>
  </si>
  <si>
    <t>As shown in the table below.</t>
  </si>
  <si>
    <t>Asset value = Number of shares  X  price per share</t>
  </si>
  <si>
    <t>Holding Period Return = { ( End of period value- Initial investments)  + Total Income} / Initial investments.</t>
  </si>
  <si>
    <t>HPR of the portfolio = {(103,443.10- 89,793.51)+ 103443.10}/89793.51 = 1.3</t>
  </si>
  <si>
    <t>…and hence the portfolio is a low-risk,high-reward investment.</t>
  </si>
</sst>
</file>

<file path=xl/styles.xml><?xml version="1.0" encoding="utf-8"?>
<styleSheet xmlns="http://schemas.openxmlformats.org/spreadsheetml/2006/main">
  <numFmts count="3">
    <numFmt numFmtId="8" formatCode="&quot;$&quot;#,##0.00_);[Red]\(&quot;$&quot;#,##0.00\)"/>
    <numFmt numFmtId="44" formatCode="_(&quot;$&quot;* #,##0.00_);_(&quot;$&quot;* \(#,##0.00\);_(&quot;$&quot;* &quot;-&quot;??_);_(@_)"/>
    <numFmt numFmtId="164" formatCode="_-&quot;$&quot;* #,##0.00_-;\-&quot;$&quot;* #,##0.00_-;_-&quot;$&quot;* &quot;-&quot;??_-;_-@_-"/>
  </numFmts>
  <fonts count="9">
    <font>
      <sz val="11"/>
      <color theme="1"/>
      <name val="Calibri"/>
      <family val="2"/>
      <scheme val="minor"/>
    </font>
    <font>
      <sz val="12"/>
      <color theme="5"/>
      <name val="Times New Roman"/>
      <family val="1"/>
    </font>
    <font>
      <sz val="12"/>
      <color theme="1"/>
      <name val="Times New Roman"/>
      <family val="1"/>
    </font>
    <font>
      <b/>
      <sz val="12"/>
      <color theme="1"/>
      <name val="Times New Roman"/>
      <family val="1"/>
    </font>
    <font>
      <sz val="12"/>
      <color rgb="FF00B050"/>
      <name val="Times New Roman"/>
      <family val="1"/>
    </font>
    <font>
      <sz val="12"/>
      <color rgb="FFFF0000"/>
      <name val="Times New Roman"/>
      <family val="1"/>
    </font>
    <font>
      <sz val="11"/>
      <color theme="1"/>
      <name val="Calibri"/>
      <family val="2"/>
      <scheme val="minor"/>
    </font>
    <font>
      <sz val="12"/>
      <color theme="1"/>
      <name val="Calibri"/>
      <family val="2"/>
    </font>
    <font>
      <sz val="7.3"/>
      <color theme="1"/>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theme="4" tint="0.79998168889431442"/>
        <bgColor indexed="64"/>
      </patternFill>
    </fill>
  </fills>
  <borders count="1">
    <border>
      <left/>
      <right/>
      <top/>
      <bottom/>
      <diagonal/>
    </border>
  </borders>
  <cellStyleXfs count="3">
    <xf numFmtId="0" fontId="0" fillId="0" borderId="0"/>
    <xf numFmtId="164" fontId="6" fillId="0" borderId="0" applyFont="0" applyFill="0" applyBorder="0" applyAlignment="0" applyProtection="0"/>
    <xf numFmtId="9" fontId="6" fillId="0" borderId="0" applyFont="0" applyFill="0" applyBorder="0" applyAlignment="0" applyProtection="0"/>
  </cellStyleXfs>
  <cellXfs count="21">
    <xf numFmtId="0" fontId="0" fillId="0" borderId="0" xfId="0"/>
    <xf numFmtId="0" fontId="1" fillId="0" borderId="0" xfId="0" applyFont="1"/>
    <xf numFmtId="0" fontId="2" fillId="0" borderId="0" xfId="0" applyFont="1"/>
    <xf numFmtId="0" fontId="2" fillId="2" borderId="0" xfId="0" applyFont="1" applyFill="1" applyAlignment="1">
      <alignment horizontal="center"/>
    </xf>
    <xf numFmtId="0" fontId="2" fillId="2" borderId="0" xfId="0" applyFont="1" applyFill="1"/>
    <xf numFmtId="8" fontId="2" fillId="0" borderId="0" xfId="0" applyNumberFormat="1" applyFont="1"/>
    <xf numFmtId="0" fontId="3" fillId="0" borderId="0" xfId="0" applyFont="1"/>
    <xf numFmtId="0" fontId="3" fillId="3" borderId="0" xfId="0" applyFont="1" applyFill="1" applyAlignment="1">
      <alignment horizontal="left"/>
    </xf>
    <xf numFmtId="0" fontId="3" fillId="3" borderId="0" xfId="0" applyFont="1" applyFill="1"/>
    <xf numFmtId="0" fontId="2" fillId="4" borderId="0" xfId="0" applyFont="1" applyFill="1"/>
    <xf numFmtId="164" fontId="2" fillId="0" borderId="0" xfId="1" applyFont="1"/>
    <xf numFmtId="0" fontId="5" fillId="0" borderId="0" xfId="0" applyFont="1"/>
    <xf numFmtId="0" fontId="4" fillId="0" borderId="0" xfId="0" applyFont="1"/>
    <xf numFmtId="9" fontId="2" fillId="0" borderId="0" xfId="2" applyFont="1"/>
    <xf numFmtId="164" fontId="2" fillId="0" borderId="0" xfId="0" applyNumberFormat="1" applyFont="1"/>
    <xf numFmtId="44" fontId="2" fillId="0" borderId="0" xfId="0" applyNumberFormat="1" applyFont="1"/>
    <xf numFmtId="0" fontId="2" fillId="0" borderId="0" xfId="0" applyFont="1" applyAlignment="1"/>
    <xf numFmtId="0" fontId="5" fillId="0" borderId="0" xfId="0" applyFont="1" applyAlignment="1"/>
    <xf numFmtId="0" fontId="0" fillId="0" borderId="0" xfId="0" applyAlignment="1"/>
    <xf numFmtId="0" fontId="4" fillId="0" borderId="0" xfId="0" applyFont="1" applyAlignment="1"/>
    <xf numFmtId="0" fontId="0" fillId="0" borderId="0" xfId="0" applyAlignment="1">
      <alignment horizontal="center"/>
    </xf>
  </cellXfs>
  <cellStyles count="3">
    <cellStyle name="Currency" xfId="1" builtinId="4"/>
    <cellStyle name="Normal" xfId="0" builtinId="0"/>
    <cellStyle name="Percent" xfId="2" builtinId="5"/>
  </cellStyles>
  <dxfs count="1">
    <dxf>
      <fill>
        <patternFill patternType="none">
          <fgColor indexed="64"/>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5:Y116"/>
  <sheetViews>
    <sheetView tabSelected="1" zoomScale="61" workbookViewId="0">
      <selection activeCell="E21" sqref="E21:F21"/>
    </sheetView>
  </sheetViews>
  <sheetFormatPr defaultColWidth="8.85546875" defaultRowHeight="15.75"/>
  <cols>
    <col min="1" max="1" width="46.42578125" style="2" customWidth="1"/>
    <col min="2" max="2" width="15.85546875" style="2" customWidth="1"/>
    <col min="3" max="3" width="25.85546875" style="2" customWidth="1"/>
    <col min="4" max="4" width="26" style="2" customWidth="1"/>
    <col min="5" max="6" width="8.85546875" style="2"/>
    <col min="7" max="7" width="16.85546875" style="2" customWidth="1"/>
    <col min="8" max="13" width="8.85546875" style="2"/>
    <col min="14" max="14" width="20.140625" style="2" customWidth="1"/>
    <col min="15" max="16" width="8.85546875" style="2"/>
    <col min="17" max="17" width="15.42578125" style="2" customWidth="1"/>
    <col min="18" max="18" width="16" style="2" customWidth="1"/>
    <col min="19" max="19" width="8.85546875" style="2"/>
    <col min="20" max="20" width="8.85546875" style="2" customWidth="1"/>
    <col min="21" max="21" width="9.42578125" style="2" customWidth="1"/>
    <col min="22" max="23" width="8.85546875" style="2"/>
    <col min="24" max="24" width="13.85546875" style="2" customWidth="1"/>
    <col min="25" max="25" width="21.7109375" style="2" customWidth="1"/>
    <col min="26" max="16384" width="8.85546875" style="2"/>
  </cols>
  <sheetData>
    <row r="5" spans="1:25" hidden="1">
      <c r="C5" s="16"/>
      <c r="D5" s="16"/>
      <c r="E5" s="16"/>
    </row>
    <row r="8" spans="1:25">
      <c r="A8" s="1" t="s">
        <v>26</v>
      </c>
    </row>
    <row r="10" spans="1:25">
      <c r="B10" s="3" t="s">
        <v>0</v>
      </c>
      <c r="C10" s="4"/>
      <c r="D10" s="3" t="s">
        <v>1</v>
      </c>
      <c r="E10" s="9" t="s">
        <v>35</v>
      </c>
      <c r="F10" s="9"/>
      <c r="G10" s="9"/>
      <c r="H10" s="9"/>
      <c r="I10" s="9"/>
      <c r="J10" s="9"/>
      <c r="K10" s="9"/>
      <c r="L10" s="9"/>
      <c r="M10" s="9"/>
      <c r="N10" s="9" t="s">
        <v>30</v>
      </c>
      <c r="O10" s="9"/>
      <c r="P10" s="9" t="s">
        <v>46</v>
      </c>
      <c r="Q10" s="9"/>
      <c r="R10" s="9"/>
      <c r="S10" s="9"/>
      <c r="T10" s="9"/>
      <c r="U10" s="9"/>
      <c r="V10" s="9"/>
      <c r="W10" s="9"/>
      <c r="X10" s="9"/>
      <c r="Y10" s="9" t="s">
        <v>30</v>
      </c>
    </row>
    <row r="11" spans="1:25">
      <c r="B11" s="4"/>
      <c r="C11" s="4"/>
      <c r="D11" s="3" t="s">
        <v>25</v>
      </c>
      <c r="E11" s="9"/>
      <c r="F11" s="9"/>
      <c r="G11" s="9"/>
      <c r="H11" s="9"/>
      <c r="I11" s="9"/>
      <c r="J11" s="9"/>
      <c r="K11" s="9"/>
      <c r="L11" s="9"/>
      <c r="M11" s="9"/>
      <c r="N11" s="9" t="s">
        <v>31</v>
      </c>
      <c r="O11" s="9"/>
      <c r="P11" s="9"/>
      <c r="Q11" s="9"/>
      <c r="R11" s="9"/>
      <c r="S11" s="9"/>
      <c r="T11" s="9"/>
      <c r="U11" s="9"/>
      <c r="V11" s="9"/>
      <c r="W11" s="9"/>
      <c r="X11" s="9"/>
      <c r="Y11" s="9" t="s">
        <v>31</v>
      </c>
    </row>
    <row r="12" spans="1:25">
      <c r="B12" s="4"/>
      <c r="C12" s="3" t="s">
        <v>23</v>
      </c>
      <c r="D12" s="3" t="s">
        <v>2</v>
      </c>
      <c r="E12" s="9"/>
      <c r="F12" s="9"/>
      <c r="G12" s="9" t="s">
        <v>28</v>
      </c>
      <c r="H12" s="9"/>
      <c r="I12" s="9"/>
      <c r="J12" s="9"/>
      <c r="K12" s="9"/>
      <c r="L12" s="9"/>
      <c r="M12" s="9"/>
      <c r="N12" s="9" t="s">
        <v>32</v>
      </c>
      <c r="O12" s="9"/>
      <c r="P12" s="9"/>
      <c r="Q12" s="9"/>
      <c r="R12" s="9" t="s">
        <v>28</v>
      </c>
      <c r="S12" s="9"/>
      <c r="T12" s="9"/>
      <c r="U12" s="9"/>
      <c r="V12" s="9"/>
      <c r="W12" s="9"/>
      <c r="X12" s="9"/>
      <c r="Y12" s="9" t="s">
        <v>32</v>
      </c>
    </row>
    <row r="13" spans="1:25">
      <c r="A13" s="7" t="s">
        <v>19</v>
      </c>
      <c r="B13" s="4" t="s">
        <v>10</v>
      </c>
      <c r="C13" s="3" t="s">
        <v>24</v>
      </c>
      <c r="D13" s="3" t="s">
        <v>3</v>
      </c>
      <c r="E13" s="9" t="s">
        <v>27</v>
      </c>
      <c r="F13" s="9"/>
      <c r="G13" s="9"/>
      <c r="H13" s="9"/>
      <c r="I13" s="9"/>
      <c r="J13" s="9" t="s">
        <v>29</v>
      </c>
      <c r="K13" s="9"/>
      <c r="L13" s="9"/>
      <c r="M13" s="9"/>
      <c r="N13" s="9" t="s">
        <v>3</v>
      </c>
      <c r="O13" s="9"/>
      <c r="P13" s="9" t="s">
        <v>27</v>
      </c>
      <c r="Q13" s="9"/>
      <c r="R13" s="9"/>
      <c r="S13" s="9"/>
      <c r="T13" s="9"/>
      <c r="U13" s="9" t="s">
        <v>29</v>
      </c>
      <c r="V13" s="9"/>
      <c r="W13" s="9"/>
      <c r="X13" s="9"/>
      <c r="Y13" s="9" t="s">
        <v>3</v>
      </c>
    </row>
    <row r="14" spans="1:25">
      <c r="A14" s="6"/>
      <c r="E14" s="16"/>
      <c r="F14" s="16"/>
    </row>
    <row r="15" spans="1:25">
      <c r="A15" s="8" t="s">
        <v>4</v>
      </c>
      <c r="E15" s="16"/>
      <c r="F15" s="16"/>
      <c r="G15" s="5"/>
      <c r="N15" s="5"/>
    </row>
    <row r="16" spans="1:25">
      <c r="A16" s="2" t="s">
        <v>9</v>
      </c>
      <c r="B16" s="2">
        <v>13</v>
      </c>
      <c r="C16" s="5">
        <v>1670.57</v>
      </c>
      <c r="D16" s="5">
        <v>21717.41</v>
      </c>
      <c r="E16" s="19">
        <v>15</v>
      </c>
      <c r="F16" s="18"/>
      <c r="G16" s="5">
        <v>1627.58</v>
      </c>
      <c r="J16" s="2">
        <v>2</v>
      </c>
      <c r="N16" s="5">
        <v>24413.7</v>
      </c>
      <c r="P16" s="2">
        <v>18</v>
      </c>
      <c r="Q16" s="10">
        <v>1776.5</v>
      </c>
      <c r="R16" s="10"/>
      <c r="U16" s="12">
        <v>3</v>
      </c>
      <c r="Y16" s="10">
        <f>P16*Q16</f>
        <v>31977</v>
      </c>
    </row>
    <row r="17" spans="1:25">
      <c r="A17" s="2" t="s">
        <v>11</v>
      </c>
      <c r="B17" s="2">
        <v>75</v>
      </c>
      <c r="C17" s="5">
        <v>67.09</v>
      </c>
      <c r="D17" s="5">
        <v>5031.75</v>
      </c>
      <c r="E17" s="16">
        <v>75</v>
      </c>
      <c r="F17" s="16"/>
      <c r="G17" s="5">
        <v>70.2</v>
      </c>
      <c r="J17" s="2">
        <v>0</v>
      </c>
      <c r="N17" s="5">
        <v>5265</v>
      </c>
      <c r="P17" s="2">
        <v>80</v>
      </c>
      <c r="Q17" s="10">
        <v>72.31</v>
      </c>
      <c r="R17" s="10"/>
      <c r="U17" s="12">
        <v>5</v>
      </c>
      <c r="Y17" s="10">
        <f t="shared" ref="Y17:Y27" si="0">P17*Q17</f>
        <v>5784.8</v>
      </c>
    </row>
    <row r="18" spans="1:25">
      <c r="A18" s="2" t="s">
        <v>12</v>
      </c>
      <c r="B18" s="2">
        <v>164</v>
      </c>
      <c r="C18" s="5">
        <v>8.86</v>
      </c>
      <c r="D18" s="5">
        <v>1453.04</v>
      </c>
      <c r="E18" s="16">
        <v>164</v>
      </c>
      <c r="F18" s="16"/>
      <c r="G18" s="5">
        <v>8.83</v>
      </c>
      <c r="J18" s="2">
        <v>0</v>
      </c>
      <c r="N18" s="5">
        <v>1448.12</v>
      </c>
      <c r="P18" s="2">
        <v>140</v>
      </c>
      <c r="Q18" s="10">
        <v>8.5399999999999991</v>
      </c>
      <c r="R18" s="10"/>
      <c r="U18" s="11">
        <v>24</v>
      </c>
      <c r="Y18" s="10">
        <f t="shared" si="0"/>
        <v>1195.5999999999999</v>
      </c>
    </row>
    <row r="19" spans="1:25">
      <c r="A19" s="2" t="s">
        <v>13</v>
      </c>
      <c r="B19" s="2">
        <v>100</v>
      </c>
      <c r="C19" s="5">
        <v>107.17</v>
      </c>
      <c r="D19" s="5">
        <v>10717</v>
      </c>
      <c r="E19" s="19">
        <v>120</v>
      </c>
      <c r="F19" s="18"/>
      <c r="G19" s="5">
        <v>108.17</v>
      </c>
      <c r="J19" s="2">
        <v>20</v>
      </c>
      <c r="N19" s="5">
        <v>12980.4</v>
      </c>
      <c r="P19" s="2">
        <v>120</v>
      </c>
      <c r="Q19" s="10">
        <v>118</v>
      </c>
      <c r="R19" s="10"/>
      <c r="U19" s="2">
        <v>0</v>
      </c>
      <c r="Y19" s="10">
        <f t="shared" si="0"/>
        <v>14160</v>
      </c>
    </row>
    <row r="20" spans="1:25">
      <c r="A20" s="8" t="s">
        <v>43</v>
      </c>
      <c r="E20" s="16"/>
      <c r="F20" s="16"/>
      <c r="Q20" s="10"/>
      <c r="R20" s="10"/>
      <c r="Y20" s="10">
        <f t="shared" si="0"/>
        <v>0</v>
      </c>
    </row>
    <row r="21" spans="1:25">
      <c r="A21" s="2" t="s">
        <v>20</v>
      </c>
      <c r="B21" s="2">
        <v>100</v>
      </c>
      <c r="C21" s="5">
        <v>52.66</v>
      </c>
      <c r="D21" s="5">
        <v>5266</v>
      </c>
      <c r="E21" s="17">
        <v>70</v>
      </c>
      <c r="F21" s="18"/>
      <c r="G21" s="5">
        <v>55.66</v>
      </c>
      <c r="J21" s="2">
        <v>30</v>
      </c>
      <c r="N21" s="5">
        <v>3896.2</v>
      </c>
      <c r="P21" s="2">
        <v>70</v>
      </c>
      <c r="Q21" s="10">
        <v>59.14</v>
      </c>
      <c r="R21" s="10"/>
      <c r="U21" s="2">
        <v>0</v>
      </c>
      <c r="Y21" s="10">
        <f t="shared" si="0"/>
        <v>4139.8</v>
      </c>
    </row>
    <row r="22" spans="1:25">
      <c r="A22" s="2" t="s">
        <v>18</v>
      </c>
      <c r="B22" s="2">
        <v>25</v>
      </c>
      <c r="C22" s="5">
        <v>1301.95</v>
      </c>
      <c r="D22" s="5">
        <v>32548.75</v>
      </c>
      <c r="E22" s="16">
        <v>25</v>
      </c>
      <c r="F22" s="16"/>
      <c r="G22" s="5">
        <v>1345.2</v>
      </c>
      <c r="J22" s="2">
        <v>0</v>
      </c>
      <c r="N22" s="5">
        <v>33630</v>
      </c>
      <c r="P22" s="2">
        <v>25</v>
      </c>
      <c r="Q22" s="10">
        <v>1322.6</v>
      </c>
      <c r="R22" s="10"/>
      <c r="U22" s="2">
        <v>0</v>
      </c>
      <c r="Y22" s="10">
        <f t="shared" si="0"/>
        <v>33065</v>
      </c>
    </row>
    <row r="23" spans="1:25">
      <c r="A23" s="2" t="s">
        <v>14</v>
      </c>
      <c r="B23" s="2">
        <v>80</v>
      </c>
      <c r="C23" s="5">
        <v>60.44</v>
      </c>
      <c r="D23" s="5">
        <v>6044</v>
      </c>
      <c r="E23" s="17">
        <v>50</v>
      </c>
      <c r="F23" s="18"/>
      <c r="G23" s="5">
        <v>66.150000000000006</v>
      </c>
      <c r="J23" s="2">
        <v>30</v>
      </c>
      <c r="N23" s="5">
        <v>3307.5</v>
      </c>
      <c r="P23" s="2">
        <v>50</v>
      </c>
      <c r="Q23" s="10">
        <v>67.31</v>
      </c>
      <c r="R23" s="10"/>
      <c r="U23" s="2">
        <v>0</v>
      </c>
      <c r="Y23" s="10">
        <f t="shared" si="0"/>
        <v>3365.5</v>
      </c>
    </row>
    <row r="24" spans="1:25">
      <c r="A24" s="8" t="s">
        <v>5</v>
      </c>
      <c r="E24" s="16"/>
      <c r="F24" s="16"/>
      <c r="Q24" s="10"/>
      <c r="R24" s="10"/>
      <c r="Y24" s="10">
        <f t="shared" si="0"/>
        <v>0</v>
      </c>
    </row>
    <row r="25" spans="1:25">
      <c r="A25" s="2" t="s">
        <v>15</v>
      </c>
      <c r="B25" s="2">
        <v>100</v>
      </c>
      <c r="C25" s="5">
        <v>66.73</v>
      </c>
      <c r="D25" s="5">
        <v>6673</v>
      </c>
      <c r="E25" s="17">
        <v>70</v>
      </c>
      <c r="F25" s="18"/>
      <c r="G25" s="5">
        <v>71.59</v>
      </c>
      <c r="J25" s="2">
        <v>31</v>
      </c>
      <c r="N25" s="5">
        <v>5011.3</v>
      </c>
      <c r="P25" s="2">
        <v>50</v>
      </c>
      <c r="Q25" s="10">
        <v>70.31</v>
      </c>
      <c r="R25" s="10"/>
      <c r="U25" s="11">
        <v>20</v>
      </c>
      <c r="Y25" s="10">
        <f t="shared" si="0"/>
        <v>3515.5</v>
      </c>
    </row>
    <row r="26" spans="1:25">
      <c r="A26" s="2" t="s">
        <v>16</v>
      </c>
      <c r="B26" s="2">
        <v>100</v>
      </c>
      <c r="C26" s="5">
        <v>25.81</v>
      </c>
      <c r="D26" s="5">
        <v>2581</v>
      </c>
      <c r="E26" s="16">
        <v>100</v>
      </c>
      <c r="F26" s="16"/>
      <c r="G26" s="5">
        <v>25.13</v>
      </c>
      <c r="J26" s="2">
        <v>0</v>
      </c>
      <c r="N26" s="5">
        <v>2513</v>
      </c>
      <c r="P26" s="2">
        <v>100</v>
      </c>
      <c r="Q26" s="10">
        <v>26.02</v>
      </c>
      <c r="R26" s="10"/>
      <c r="U26" s="2">
        <v>0</v>
      </c>
      <c r="Y26" s="10">
        <f t="shared" si="0"/>
        <v>2602</v>
      </c>
    </row>
    <row r="27" spans="1:25">
      <c r="A27" s="2" t="s">
        <v>17</v>
      </c>
      <c r="B27" s="2">
        <v>100</v>
      </c>
      <c r="C27" s="5">
        <v>79.62</v>
      </c>
      <c r="D27" s="5">
        <v>7962</v>
      </c>
      <c r="E27" s="16">
        <v>100</v>
      </c>
      <c r="F27" s="16"/>
      <c r="G27" s="5">
        <v>82.13</v>
      </c>
      <c r="J27" s="2">
        <v>0</v>
      </c>
      <c r="N27" s="5">
        <v>8213</v>
      </c>
      <c r="P27" s="2">
        <v>50</v>
      </c>
      <c r="Q27" s="10">
        <v>80</v>
      </c>
      <c r="R27" s="10"/>
      <c r="U27" s="11">
        <v>50</v>
      </c>
      <c r="Y27" s="10">
        <f t="shared" si="0"/>
        <v>4000</v>
      </c>
    </row>
    <row r="29" spans="1:25">
      <c r="A29" s="2" t="s">
        <v>21</v>
      </c>
      <c r="B29" s="5">
        <f>D29</f>
        <v>99993.95</v>
      </c>
      <c r="D29" s="5">
        <v>99993.95</v>
      </c>
    </row>
    <row r="31" spans="1:25">
      <c r="A31" s="2" t="s">
        <v>49</v>
      </c>
      <c r="B31" s="13">
        <f>(N31-D29)/D29</f>
        <v>6.8431140083975491E-3</v>
      </c>
      <c r="N31" s="5">
        <f>SUBTOTAL(9,N16:N27)</f>
        <v>100678.22</v>
      </c>
      <c r="R31" s="10"/>
    </row>
    <row r="32" spans="1:25">
      <c r="R32" s="10"/>
    </row>
    <row r="33" spans="1:25">
      <c r="A33" s="2" t="s">
        <v>50</v>
      </c>
      <c r="B33" s="13">
        <f>(R32-N31)/N31</f>
        <v>-1</v>
      </c>
      <c r="R33" s="10"/>
      <c r="Y33" s="14">
        <f>R32</f>
        <v>0</v>
      </c>
    </row>
    <row r="35" spans="1:25">
      <c r="A35" s="2" t="s">
        <v>22</v>
      </c>
    </row>
    <row r="37" spans="1:25">
      <c r="A37" s="2" t="s">
        <v>51</v>
      </c>
      <c r="B37" s="13">
        <f>(2784.7-2643.85)/2643.85</f>
        <v>5.3274580630519854E-2</v>
      </c>
    </row>
    <row r="39" spans="1:25">
      <c r="A39" s="2" t="s">
        <v>52</v>
      </c>
      <c r="B39" s="13">
        <f>(2798.236-2784.7)/2784.7</f>
        <v>4.8608467698495559E-3</v>
      </c>
    </row>
    <row r="41" spans="1:25">
      <c r="A41" s="6" t="s">
        <v>6</v>
      </c>
    </row>
    <row r="42" spans="1:25">
      <c r="A42" s="2" t="s">
        <v>7</v>
      </c>
    </row>
    <row r="43" spans="1:25">
      <c r="A43" s="2" t="s">
        <v>8</v>
      </c>
    </row>
    <row r="45" spans="1:25">
      <c r="A45" s="16" t="s">
        <v>33</v>
      </c>
      <c r="B45" s="16"/>
      <c r="C45" s="16"/>
      <c r="D45" s="16"/>
      <c r="E45" s="16"/>
      <c r="F45" s="16"/>
    </row>
    <row r="46" spans="1:25">
      <c r="A46" s="16" t="s">
        <v>34</v>
      </c>
      <c r="B46" s="16"/>
      <c r="C46" s="16"/>
      <c r="D46" s="16"/>
      <c r="E46" s="18"/>
      <c r="F46" s="18"/>
      <c r="G46" s="18"/>
    </row>
    <row r="47" spans="1:25">
      <c r="A47" s="16" t="s">
        <v>40</v>
      </c>
      <c r="B47" s="18"/>
      <c r="C47" s="18"/>
      <c r="D47" s="18"/>
      <c r="E47" s="18"/>
      <c r="F47" s="18"/>
    </row>
    <row r="48" spans="1:25">
      <c r="A48" s="16" t="s">
        <v>38</v>
      </c>
      <c r="B48" s="16"/>
      <c r="C48" s="16"/>
      <c r="D48" s="16"/>
      <c r="E48" s="16"/>
    </row>
    <row r="49" spans="1:14">
      <c r="A49" s="16" t="s">
        <v>39</v>
      </c>
      <c r="B49" s="18"/>
      <c r="C49" s="18"/>
      <c r="D49" s="18"/>
      <c r="E49" s="18"/>
      <c r="F49" s="18"/>
    </row>
    <row r="50" spans="1:14">
      <c r="A50" s="16" t="s">
        <v>36</v>
      </c>
      <c r="B50" s="16"/>
      <c r="C50" s="16"/>
      <c r="D50" s="16"/>
      <c r="E50" s="16"/>
      <c r="F50" s="16"/>
      <c r="G50" s="16"/>
      <c r="N50" s="13"/>
    </row>
    <row r="51" spans="1:14">
      <c r="A51" s="16" t="s">
        <v>37</v>
      </c>
      <c r="B51" s="16"/>
      <c r="C51" s="16"/>
      <c r="D51" s="16"/>
      <c r="E51" s="18"/>
      <c r="F51" s="18"/>
      <c r="G51" s="18"/>
    </row>
    <row r="52" spans="1:14">
      <c r="A52" s="16" t="s">
        <v>41</v>
      </c>
      <c r="B52" s="16"/>
      <c r="C52" s="16"/>
      <c r="D52" s="16"/>
      <c r="E52" s="16"/>
      <c r="F52" s="16"/>
    </row>
    <row r="53" spans="1:14">
      <c r="A53" s="16" t="s">
        <v>42</v>
      </c>
      <c r="B53" s="16"/>
      <c r="C53" s="16"/>
      <c r="D53" s="16"/>
      <c r="E53" s="16"/>
      <c r="F53" s="16"/>
    </row>
    <row r="55" spans="1:14">
      <c r="A55" s="16" t="s">
        <v>44</v>
      </c>
      <c r="B55" s="16"/>
      <c r="C55" s="16"/>
      <c r="D55" s="16"/>
      <c r="E55" s="16"/>
    </row>
    <row r="56" spans="1:14">
      <c r="A56" s="2" t="s">
        <v>45</v>
      </c>
    </row>
    <row r="58" spans="1:14">
      <c r="A58" s="2" t="s">
        <v>48</v>
      </c>
    </row>
    <row r="62" spans="1:14">
      <c r="A62" s="6" t="s">
        <v>53</v>
      </c>
    </row>
    <row r="64" spans="1:14">
      <c r="A64" s="2" t="s">
        <v>54</v>
      </c>
    </row>
    <row r="65" spans="1:25">
      <c r="A65" s="2" t="s">
        <v>55</v>
      </c>
    </row>
    <row r="67" spans="1:25">
      <c r="A67" s="2" t="s">
        <v>56</v>
      </c>
    </row>
    <row r="68" spans="1:25">
      <c r="A68" s="2" t="s">
        <v>57</v>
      </c>
    </row>
    <row r="70" spans="1:25">
      <c r="A70" s="2" t="s">
        <v>58</v>
      </c>
    </row>
    <row r="71" spans="1:25">
      <c r="A71" s="2" t="s">
        <v>59</v>
      </c>
    </row>
    <row r="72" spans="1:25">
      <c r="A72" s="2" t="s">
        <v>60</v>
      </c>
    </row>
    <row r="73" spans="1:25">
      <c r="A73" s="2" t="s">
        <v>61</v>
      </c>
    </row>
    <row r="75" spans="1:25">
      <c r="A75" s="1"/>
    </row>
    <row r="77" spans="1:25">
      <c r="B77" s="3" t="s">
        <v>0</v>
      </c>
      <c r="C77" s="4"/>
      <c r="D77" s="3" t="s">
        <v>1</v>
      </c>
      <c r="E77" s="9" t="s">
        <v>35</v>
      </c>
      <c r="F77" s="9"/>
      <c r="G77" s="9"/>
      <c r="H77" s="9"/>
      <c r="I77" s="9"/>
      <c r="J77" s="9"/>
      <c r="K77" s="9"/>
      <c r="L77" s="9"/>
      <c r="M77" s="9"/>
      <c r="N77" s="9" t="s">
        <v>30</v>
      </c>
      <c r="O77" s="9"/>
      <c r="P77" s="9" t="s">
        <v>46</v>
      </c>
      <c r="Q77" s="9"/>
      <c r="R77" s="9"/>
      <c r="S77" s="9"/>
      <c r="T77" s="9"/>
      <c r="U77" s="9"/>
      <c r="V77" s="9"/>
      <c r="W77" s="9"/>
      <c r="X77" s="9"/>
      <c r="Y77" s="9" t="s">
        <v>30</v>
      </c>
    </row>
    <row r="78" spans="1:25">
      <c r="B78" s="4"/>
      <c r="C78" s="4"/>
      <c r="D78" s="3" t="s">
        <v>25</v>
      </c>
      <c r="E78" s="9"/>
      <c r="F78" s="9"/>
      <c r="G78" s="9"/>
      <c r="H78" s="9"/>
      <c r="I78" s="9"/>
      <c r="J78" s="9"/>
      <c r="K78" s="9"/>
      <c r="L78" s="9"/>
      <c r="M78" s="9"/>
      <c r="N78" s="9" t="s">
        <v>31</v>
      </c>
      <c r="O78" s="9"/>
      <c r="P78" s="9"/>
      <c r="Q78" s="9"/>
      <c r="R78" s="9"/>
      <c r="S78" s="9"/>
      <c r="T78" s="9"/>
      <c r="U78" s="9"/>
      <c r="V78" s="9"/>
      <c r="W78" s="9"/>
      <c r="X78" s="9"/>
      <c r="Y78" s="9" t="s">
        <v>31</v>
      </c>
    </row>
    <row r="79" spans="1:25">
      <c r="B79" s="4"/>
      <c r="C79" s="3" t="s">
        <v>23</v>
      </c>
      <c r="D79" s="3" t="s">
        <v>2</v>
      </c>
      <c r="E79" s="9"/>
      <c r="F79" s="9"/>
      <c r="G79" s="9" t="s">
        <v>28</v>
      </c>
      <c r="H79" s="9"/>
      <c r="I79" s="9"/>
      <c r="J79" s="9"/>
      <c r="K79" s="9"/>
      <c r="L79" s="9"/>
      <c r="M79" s="9"/>
      <c r="N79" s="9" t="s">
        <v>32</v>
      </c>
      <c r="O79" s="9"/>
      <c r="P79" s="9"/>
      <c r="Q79" s="9"/>
      <c r="R79" s="9" t="s">
        <v>28</v>
      </c>
      <c r="S79" s="9"/>
      <c r="T79" s="9"/>
      <c r="U79" s="9"/>
      <c r="V79" s="9"/>
      <c r="W79" s="9"/>
      <c r="X79" s="9"/>
      <c r="Y79" s="9" t="s">
        <v>32</v>
      </c>
    </row>
    <row r="80" spans="1:25">
      <c r="A80" s="7" t="s">
        <v>19</v>
      </c>
      <c r="B80" s="4" t="s">
        <v>10</v>
      </c>
      <c r="C80" s="3" t="s">
        <v>24</v>
      </c>
      <c r="D80" s="3" t="s">
        <v>3</v>
      </c>
      <c r="E80" s="9" t="s">
        <v>27</v>
      </c>
      <c r="F80" s="9"/>
      <c r="G80" s="9"/>
      <c r="H80" s="9"/>
      <c r="I80" s="9"/>
      <c r="J80" s="9" t="s">
        <v>29</v>
      </c>
      <c r="K80" s="9"/>
      <c r="L80" s="9"/>
      <c r="M80" s="9"/>
      <c r="N80" s="9" t="s">
        <v>3</v>
      </c>
      <c r="O80" s="9"/>
      <c r="P80" s="9" t="s">
        <v>27</v>
      </c>
      <c r="Q80" s="9"/>
      <c r="R80" s="9"/>
      <c r="S80" s="9"/>
      <c r="T80" s="9"/>
      <c r="U80" s="9" t="s">
        <v>29</v>
      </c>
      <c r="V80" s="9"/>
      <c r="W80" s="9"/>
      <c r="X80" s="9"/>
      <c r="Y80" s="9" t="s">
        <v>3</v>
      </c>
    </row>
    <row r="81" spans="1:25">
      <c r="A81" s="6"/>
      <c r="E81" s="16"/>
      <c r="F81" s="16"/>
    </row>
    <row r="82" spans="1:25">
      <c r="A82" s="8" t="s">
        <v>4</v>
      </c>
      <c r="E82" s="16"/>
      <c r="F82" s="16"/>
      <c r="G82" s="5"/>
      <c r="N82" s="5"/>
    </row>
    <row r="83" spans="1:25">
      <c r="A83" s="2" t="s">
        <v>9</v>
      </c>
      <c r="B83" s="2">
        <v>8</v>
      </c>
      <c r="C83" s="5">
        <v>1670.57</v>
      </c>
      <c r="D83" s="5">
        <v>13364.56</v>
      </c>
      <c r="E83" s="19">
        <v>10</v>
      </c>
      <c r="F83" s="18"/>
      <c r="G83" s="5">
        <v>1627.58</v>
      </c>
      <c r="J83" s="2">
        <v>2</v>
      </c>
      <c r="N83" s="5">
        <v>16275.8</v>
      </c>
      <c r="P83" s="2">
        <v>15</v>
      </c>
      <c r="Q83" s="10">
        <v>1776.5</v>
      </c>
      <c r="R83" s="10"/>
      <c r="U83" s="12">
        <v>3</v>
      </c>
      <c r="Y83" s="10">
        <f>P83*Q83</f>
        <v>26647.5</v>
      </c>
    </row>
    <row r="84" spans="1:25">
      <c r="A84" s="2" t="s">
        <v>11</v>
      </c>
      <c r="B84" s="2">
        <v>100</v>
      </c>
      <c r="C84" s="5">
        <v>67.09</v>
      </c>
      <c r="D84" s="5">
        <v>6709</v>
      </c>
      <c r="E84" s="16">
        <v>130</v>
      </c>
      <c r="F84" s="16"/>
      <c r="G84" s="5">
        <v>70.2</v>
      </c>
      <c r="J84" s="2">
        <v>0</v>
      </c>
      <c r="N84" s="5">
        <v>9126</v>
      </c>
      <c r="P84" s="2">
        <v>180</v>
      </c>
      <c r="Q84" s="10">
        <v>72.31</v>
      </c>
      <c r="R84" s="10"/>
      <c r="U84" s="12">
        <v>5</v>
      </c>
      <c r="Y84" s="10">
        <f t="shared" ref="Y84:Y94" si="1">P84*Q84</f>
        <v>13015.800000000001</v>
      </c>
    </row>
    <row r="85" spans="1:25">
      <c r="A85" s="2" t="s">
        <v>12</v>
      </c>
      <c r="B85" s="2">
        <v>250</v>
      </c>
      <c r="C85" s="5">
        <v>8.86</v>
      </c>
      <c r="D85" s="5">
        <v>2215</v>
      </c>
      <c r="E85" s="16">
        <v>300</v>
      </c>
      <c r="F85" s="16"/>
      <c r="G85" s="5">
        <v>8.83</v>
      </c>
      <c r="J85" s="2">
        <v>0</v>
      </c>
      <c r="N85" s="5">
        <v>2649</v>
      </c>
      <c r="P85" s="2">
        <v>400</v>
      </c>
      <c r="Q85" s="10">
        <v>8.5399999999999991</v>
      </c>
      <c r="R85" s="10"/>
      <c r="U85" s="11">
        <v>24</v>
      </c>
      <c r="Y85" s="10">
        <f t="shared" si="1"/>
        <v>3415.9999999999995</v>
      </c>
    </row>
    <row r="86" spans="1:25">
      <c r="A86" s="2" t="s">
        <v>13</v>
      </c>
      <c r="B86" s="2">
        <v>60</v>
      </c>
      <c r="C86" s="5">
        <v>107.17</v>
      </c>
      <c r="D86" s="5">
        <v>6430.2</v>
      </c>
      <c r="E86" s="19">
        <v>68</v>
      </c>
      <c r="F86" s="18"/>
      <c r="G86" s="5">
        <v>108.17</v>
      </c>
      <c r="J86" s="2">
        <v>20</v>
      </c>
      <c r="N86" s="5">
        <v>7355.56</v>
      </c>
      <c r="P86" s="2">
        <v>82</v>
      </c>
      <c r="Q86" s="10">
        <v>118</v>
      </c>
      <c r="R86" s="10"/>
      <c r="U86" s="2">
        <v>0</v>
      </c>
      <c r="Y86" s="10">
        <f t="shared" si="1"/>
        <v>9676</v>
      </c>
    </row>
    <row r="87" spans="1:25">
      <c r="A87" s="8" t="s">
        <v>43</v>
      </c>
      <c r="E87" s="16"/>
      <c r="F87" s="16"/>
      <c r="Q87" s="10"/>
      <c r="R87" s="10"/>
      <c r="Y87" s="10">
        <f t="shared" si="1"/>
        <v>0</v>
      </c>
    </row>
    <row r="88" spans="1:25">
      <c r="A88" s="2" t="s">
        <v>20</v>
      </c>
      <c r="B88" s="2">
        <v>100</v>
      </c>
      <c r="C88" s="5">
        <v>52.66</v>
      </c>
      <c r="D88" s="5">
        <v>5266</v>
      </c>
      <c r="E88" s="17">
        <v>70</v>
      </c>
      <c r="F88" s="18"/>
      <c r="G88" s="5">
        <v>55.66</v>
      </c>
      <c r="J88" s="2">
        <v>30</v>
      </c>
      <c r="N88" s="5">
        <v>3896.2</v>
      </c>
      <c r="P88" s="2">
        <v>70</v>
      </c>
      <c r="Q88" s="10">
        <v>59.14</v>
      </c>
      <c r="R88" s="10"/>
      <c r="U88" s="2">
        <v>0</v>
      </c>
      <c r="Y88" s="10">
        <f t="shared" si="1"/>
        <v>4139.8</v>
      </c>
    </row>
    <row r="89" spans="1:25">
      <c r="A89" s="2" t="s">
        <v>18</v>
      </c>
      <c r="B89" s="2">
        <v>25</v>
      </c>
      <c r="C89" s="5">
        <v>1301.95</v>
      </c>
      <c r="D89" s="5">
        <v>32548.75</v>
      </c>
      <c r="E89" s="16">
        <v>25</v>
      </c>
      <c r="F89" s="16"/>
      <c r="G89" s="5">
        <v>1345.2</v>
      </c>
      <c r="J89" s="2">
        <v>0</v>
      </c>
      <c r="N89" s="5">
        <v>33630</v>
      </c>
      <c r="P89" s="2">
        <v>25</v>
      </c>
      <c r="Q89" s="10">
        <v>1322.6</v>
      </c>
      <c r="R89" s="10"/>
      <c r="U89" s="2">
        <v>0</v>
      </c>
      <c r="Y89" s="10">
        <f t="shared" si="1"/>
        <v>33065</v>
      </c>
    </row>
    <row r="90" spans="1:25">
      <c r="A90" s="2" t="s">
        <v>14</v>
      </c>
      <c r="B90" s="2">
        <v>80</v>
      </c>
      <c r="C90" s="5">
        <v>60.44</v>
      </c>
      <c r="D90" s="5">
        <v>6044</v>
      </c>
      <c r="E90" s="17">
        <v>50</v>
      </c>
      <c r="F90" s="18"/>
      <c r="G90" s="5">
        <v>66.150000000000006</v>
      </c>
      <c r="J90" s="2">
        <v>30</v>
      </c>
      <c r="N90" s="5">
        <v>3307.5</v>
      </c>
      <c r="P90" s="2">
        <v>50</v>
      </c>
      <c r="Q90" s="10">
        <v>67.31</v>
      </c>
      <c r="R90" s="10"/>
      <c r="U90" s="2">
        <v>0</v>
      </c>
      <c r="Y90" s="10">
        <f t="shared" si="1"/>
        <v>3365.5</v>
      </c>
    </row>
    <row r="91" spans="1:25">
      <c r="A91" s="8" t="s">
        <v>5</v>
      </c>
      <c r="E91" s="16"/>
      <c r="F91" s="16"/>
      <c r="Q91" s="10"/>
      <c r="R91" s="10"/>
      <c r="Y91" s="10">
        <f t="shared" si="1"/>
        <v>0</v>
      </c>
    </row>
    <row r="92" spans="1:25">
      <c r="A92" s="2" t="s">
        <v>15</v>
      </c>
      <c r="B92" s="2">
        <v>100</v>
      </c>
      <c r="C92" s="5">
        <v>66.73</v>
      </c>
      <c r="D92" s="5">
        <v>6673</v>
      </c>
      <c r="E92" s="17">
        <v>70</v>
      </c>
      <c r="F92" s="18"/>
      <c r="G92" s="5">
        <v>71.59</v>
      </c>
      <c r="J92" s="2">
        <v>31</v>
      </c>
      <c r="N92" s="5">
        <v>5011.3</v>
      </c>
      <c r="P92" s="2">
        <v>50</v>
      </c>
      <c r="Q92" s="10">
        <v>70.31</v>
      </c>
      <c r="R92" s="10"/>
      <c r="U92" s="11">
        <v>20</v>
      </c>
      <c r="Y92" s="10">
        <f t="shared" si="1"/>
        <v>3515.5</v>
      </c>
    </row>
    <row r="93" spans="1:25">
      <c r="A93" s="2" t="s">
        <v>16</v>
      </c>
      <c r="B93" s="2">
        <v>100</v>
      </c>
      <c r="C93" s="5">
        <v>25.81</v>
      </c>
      <c r="D93" s="5">
        <v>2581</v>
      </c>
      <c r="E93" s="16">
        <v>100</v>
      </c>
      <c r="F93" s="16"/>
      <c r="G93" s="5">
        <v>25.13</v>
      </c>
      <c r="J93" s="2">
        <v>0</v>
      </c>
      <c r="N93" s="5">
        <v>2513</v>
      </c>
      <c r="P93" s="2">
        <v>100</v>
      </c>
      <c r="Q93" s="10">
        <v>26.02</v>
      </c>
      <c r="R93" s="10"/>
      <c r="U93" s="2">
        <v>0</v>
      </c>
      <c r="Y93" s="10">
        <f t="shared" si="1"/>
        <v>2602</v>
      </c>
    </row>
    <row r="94" spans="1:25">
      <c r="A94" s="2" t="s">
        <v>17</v>
      </c>
      <c r="B94" s="2">
        <v>100</v>
      </c>
      <c r="C94" s="5">
        <v>79.62</v>
      </c>
      <c r="D94" s="5">
        <v>7962</v>
      </c>
      <c r="E94" s="16">
        <v>100</v>
      </c>
      <c r="F94" s="16"/>
      <c r="G94" s="5">
        <v>82.13</v>
      </c>
      <c r="J94" s="2">
        <v>0</v>
      </c>
      <c r="N94" s="5">
        <v>8213</v>
      </c>
      <c r="P94" s="2">
        <v>50</v>
      </c>
      <c r="Q94" s="10">
        <v>80</v>
      </c>
      <c r="R94" s="10"/>
      <c r="U94" s="11">
        <v>50</v>
      </c>
      <c r="Y94" s="10">
        <f t="shared" si="1"/>
        <v>4000</v>
      </c>
    </row>
    <row r="95" spans="1:25">
      <c r="D95" s="5">
        <f>D83+D84+D85+D86+D88+D89+D90+D92+D93+D94</f>
        <v>89793.51</v>
      </c>
      <c r="Y95" s="15">
        <f>Y83+Y84+Y85+Y86+Y88+Y89+Y90+Y92+Y93+Y94</f>
        <v>103443.1</v>
      </c>
    </row>
    <row r="98" spans="1:1">
      <c r="A98" s="2" t="s">
        <v>62</v>
      </c>
    </row>
    <row r="100" spans="1:1">
      <c r="A100" s="2" t="s">
        <v>63</v>
      </c>
    </row>
    <row r="103" spans="1:1">
      <c r="A103" s="2" t="s">
        <v>64</v>
      </c>
    </row>
    <row r="105" spans="1:1">
      <c r="A105" s="2" t="s">
        <v>65</v>
      </c>
    </row>
    <row r="116" spans="2:4">
      <c r="B116" s="5"/>
      <c r="D116" s="5"/>
    </row>
  </sheetData>
  <autoFilter ref="A8">
    <filterColumn colId="0">
      <colorFilter dxfId="0"/>
    </filterColumn>
  </autoFilter>
  <mergeCells count="39">
    <mergeCell ref="A55:E55"/>
    <mergeCell ref="E26:F26"/>
    <mergeCell ref="E27:F27"/>
    <mergeCell ref="C5:E5"/>
    <mergeCell ref="A45:F45"/>
    <mergeCell ref="A48:E48"/>
    <mergeCell ref="A50:G50"/>
    <mergeCell ref="A47:F47"/>
    <mergeCell ref="A49:F49"/>
    <mergeCell ref="A46:G46"/>
    <mergeCell ref="E16:F16"/>
    <mergeCell ref="E17:F17"/>
    <mergeCell ref="E18:F18"/>
    <mergeCell ref="E14:F14"/>
    <mergeCell ref="E24:F24"/>
    <mergeCell ref="E22:F22"/>
    <mergeCell ref="E20:F20"/>
    <mergeCell ref="E15:F15"/>
    <mergeCell ref="E19:F19"/>
    <mergeCell ref="E21:F21"/>
    <mergeCell ref="A53:F53"/>
    <mergeCell ref="E23:F23"/>
    <mergeCell ref="E25:F25"/>
    <mergeCell ref="A51:G51"/>
    <mergeCell ref="A52:F52"/>
    <mergeCell ref="E81:F81"/>
    <mergeCell ref="E82:F82"/>
    <mergeCell ref="E83:F83"/>
    <mergeCell ref="E84:F84"/>
    <mergeCell ref="E85:F85"/>
    <mergeCell ref="E91:F91"/>
    <mergeCell ref="E92:F92"/>
    <mergeCell ref="E93:F93"/>
    <mergeCell ref="E94:F94"/>
    <mergeCell ref="E86:F86"/>
    <mergeCell ref="E87:F87"/>
    <mergeCell ref="E88:F88"/>
    <mergeCell ref="E89:F89"/>
    <mergeCell ref="E90:F90"/>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dimension ref="A1:N12"/>
  <sheetViews>
    <sheetView topLeftCell="A13" workbookViewId="0">
      <selection activeCell="I22" sqref="H22:I33"/>
    </sheetView>
  </sheetViews>
  <sheetFormatPr defaultColWidth="8.85546875" defaultRowHeight="15"/>
  <sheetData>
    <row r="1" spans="1:14">
      <c r="A1" s="20" t="s">
        <v>47</v>
      </c>
      <c r="B1" s="20"/>
      <c r="C1" s="20"/>
      <c r="D1" s="20"/>
      <c r="E1" s="20"/>
      <c r="F1" s="20"/>
      <c r="G1" s="20"/>
      <c r="H1" s="20"/>
      <c r="I1" s="20"/>
      <c r="J1" s="20"/>
      <c r="K1" s="20"/>
      <c r="L1" s="20"/>
      <c r="M1" s="20"/>
      <c r="N1" s="20"/>
    </row>
    <row r="2" spans="1:14">
      <c r="A2" s="20"/>
      <c r="B2" s="20"/>
      <c r="C2" s="20"/>
      <c r="D2" s="20"/>
      <c r="E2" s="20"/>
      <c r="F2" s="20"/>
      <c r="G2" s="20"/>
      <c r="H2" s="20"/>
      <c r="I2" s="20"/>
      <c r="J2" s="20"/>
      <c r="K2" s="20"/>
      <c r="L2" s="20"/>
      <c r="M2" s="20"/>
      <c r="N2" s="20"/>
    </row>
    <row r="3" spans="1:14">
      <c r="A3" s="20"/>
      <c r="B3" s="20"/>
      <c r="C3" s="20"/>
      <c r="D3" s="20"/>
      <c r="E3" s="20"/>
      <c r="F3" s="20"/>
      <c r="G3" s="20"/>
      <c r="H3" s="20"/>
      <c r="I3" s="20"/>
      <c r="J3" s="20"/>
      <c r="K3" s="20"/>
      <c r="L3" s="20"/>
      <c r="M3" s="20"/>
      <c r="N3" s="20"/>
    </row>
    <row r="4" spans="1:14">
      <c r="A4" s="20"/>
      <c r="B4" s="20"/>
      <c r="C4" s="20"/>
      <c r="D4" s="20"/>
      <c r="E4" s="20"/>
      <c r="F4" s="20"/>
      <c r="G4" s="20"/>
      <c r="H4" s="20"/>
      <c r="I4" s="20"/>
      <c r="J4" s="20"/>
      <c r="K4" s="20"/>
      <c r="L4" s="20"/>
      <c r="M4" s="20"/>
      <c r="N4" s="20"/>
    </row>
    <row r="5" spans="1:14">
      <c r="A5" s="20"/>
      <c r="B5" s="20"/>
      <c r="C5" s="20"/>
      <c r="D5" s="20"/>
      <c r="E5" s="20"/>
      <c r="F5" s="20"/>
      <c r="G5" s="20"/>
      <c r="H5" s="20"/>
      <c r="I5" s="20"/>
      <c r="J5" s="20"/>
      <c r="K5" s="20"/>
      <c r="L5" s="20"/>
      <c r="M5" s="20"/>
      <c r="N5" s="20"/>
    </row>
    <row r="6" spans="1:14">
      <c r="A6" s="20"/>
      <c r="B6" s="20"/>
      <c r="C6" s="20"/>
      <c r="D6" s="20"/>
      <c r="E6" s="20"/>
      <c r="F6" s="20"/>
      <c r="G6" s="20"/>
      <c r="H6" s="20"/>
      <c r="I6" s="20"/>
      <c r="J6" s="20"/>
      <c r="K6" s="20"/>
      <c r="L6" s="20"/>
      <c r="M6" s="20"/>
      <c r="N6" s="20"/>
    </row>
    <row r="7" spans="1:14">
      <c r="A7" s="20"/>
      <c r="B7" s="20"/>
      <c r="C7" s="20"/>
      <c r="D7" s="20"/>
      <c r="E7" s="20"/>
      <c r="F7" s="20"/>
      <c r="G7" s="20"/>
      <c r="H7" s="20"/>
      <c r="I7" s="20"/>
      <c r="J7" s="20"/>
      <c r="K7" s="20"/>
      <c r="L7" s="20"/>
      <c r="M7" s="20"/>
      <c r="N7" s="20"/>
    </row>
    <row r="8" spans="1:14">
      <c r="A8" s="20"/>
      <c r="B8" s="20"/>
      <c r="C8" s="20"/>
      <c r="D8" s="20"/>
      <c r="E8" s="20"/>
      <c r="F8" s="20"/>
      <c r="G8" s="20"/>
      <c r="H8" s="20"/>
      <c r="I8" s="20"/>
      <c r="J8" s="20"/>
      <c r="K8" s="20"/>
      <c r="L8" s="20"/>
      <c r="M8" s="20"/>
      <c r="N8" s="20"/>
    </row>
    <row r="9" spans="1:14">
      <c r="A9" s="20"/>
      <c r="B9" s="20"/>
      <c r="C9" s="20"/>
      <c r="D9" s="20"/>
      <c r="E9" s="20"/>
      <c r="F9" s="20"/>
      <c r="G9" s="20"/>
      <c r="H9" s="20"/>
      <c r="I9" s="20"/>
      <c r="J9" s="20"/>
      <c r="K9" s="20"/>
      <c r="L9" s="20"/>
      <c r="M9" s="20"/>
      <c r="N9" s="20"/>
    </row>
    <row r="10" spans="1:14">
      <c r="A10" s="20"/>
      <c r="B10" s="20"/>
      <c r="C10" s="20"/>
      <c r="D10" s="20"/>
      <c r="E10" s="20"/>
      <c r="F10" s="20"/>
      <c r="G10" s="20"/>
      <c r="H10" s="20"/>
      <c r="I10" s="20"/>
      <c r="J10" s="20"/>
      <c r="K10" s="20"/>
      <c r="L10" s="20"/>
      <c r="M10" s="20"/>
      <c r="N10" s="20"/>
    </row>
    <row r="11" spans="1:14">
      <c r="A11" s="20"/>
      <c r="B11" s="20"/>
      <c r="C11" s="20"/>
      <c r="D11" s="20"/>
      <c r="E11" s="20"/>
      <c r="F11" s="20"/>
      <c r="G11" s="20"/>
      <c r="H11" s="20"/>
      <c r="I11" s="20"/>
      <c r="J11" s="20"/>
      <c r="K11" s="20"/>
      <c r="L11" s="20"/>
      <c r="M11" s="20"/>
      <c r="N11" s="20"/>
    </row>
    <row r="12" spans="1:14">
      <c r="A12" s="20"/>
      <c r="B12" s="20"/>
      <c r="C12" s="20"/>
      <c r="D12" s="20"/>
      <c r="E12" s="20"/>
      <c r="F12" s="20"/>
      <c r="G12" s="20"/>
      <c r="H12" s="20"/>
      <c r="I12" s="20"/>
      <c r="J12" s="20"/>
      <c r="K12" s="20"/>
      <c r="L12" s="20"/>
      <c r="M12" s="20"/>
      <c r="N12" s="20"/>
    </row>
  </sheetData>
  <mergeCells count="1">
    <mergeCell ref="A1:N1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8.8554687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2019-01-28T08:48:12Z</dcterms:created>
  <dcterms:modified xsi:type="dcterms:W3CDTF">2019-04-29T16:14:57Z</dcterms:modified>
</cp:coreProperties>
</file>